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0" windowWidth="28800" windowHeight="12480" activeTab="0"/>
  </bookViews>
  <sheets>
    <sheet name="Sheet1" sheetId="1" r:id="rId1"/>
  </sheets>
  <definedNames>
    <definedName name="Barometric">'Sheet1'!$B$95</definedName>
    <definedName name="BTDeltaT">'Sheet1'!$G$95</definedName>
    <definedName name="Design">'Sheet1'!$A$26</definedName>
    <definedName name="Elevation">'Sheet1'!$A$95</definedName>
  </definedNames>
  <calcPr fullCalcOnLoad="1"/>
</workbook>
</file>

<file path=xl/sharedStrings.xml><?xml version="1.0" encoding="utf-8"?>
<sst xmlns="http://schemas.openxmlformats.org/spreadsheetml/2006/main" count="123" uniqueCount="107">
  <si>
    <t>Model</t>
  </si>
  <si>
    <t>S400</t>
  </si>
  <si>
    <t>S800</t>
  </si>
  <si>
    <t>S1200</t>
  </si>
  <si>
    <t>S1600</t>
  </si>
  <si>
    <t>S2200</t>
  </si>
  <si>
    <t>S3200</t>
  </si>
  <si>
    <t>CFM</t>
  </si>
  <si>
    <t>CEI</t>
  </si>
  <si>
    <t>City, ST</t>
  </si>
  <si>
    <t>Elev.</t>
  </si>
  <si>
    <t>Temp</t>
  </si>
  <si>
    <t>Albany, NY</t>
  </si>
  <si>
    <t>Albuquerque, NM</t>
  </si>
  <si>
    <t>Amarillo, TX</t>
  </si>
  <si>
    <t>Atlanta, GA</t>
  </si>
  <si>
    <t>Baltimore, MD</t>
  </si>
  <si>
    <t>Billings, MT</t>
  </si>
  <si>
    <t>Birmingham, AL</t>
  </si>
  <si>
    <t>Boise, ID</t>
  </si>
  <si>
    <t>Boston, MA</t>
  </si>
  <si>
    <t>Brownsville, TX</t>
  </si>
  <si>
    <t>Buffalo, NY</t>
  </si>
  <si>
    <t>Charleston, SC</t>
  </si>
  <si>
    <t>Charleston, WV</t>
  </si>
  <si>
    <t>Charlotte, NC</t>
  </si>
  <si>
    <t>Cheyenne, WY</t>
  </si>
  <si>
    <t>Chicago, IL</t>
  </si>
  <si>
    <t>Cincinnati, OH</t>
  </si>
  <si>
    <t>Cleveland, OH</t>
  </si>
  <si>
    <t>Columbia, SC</t>
  </si>
  <si>
    <t>Columbus, OH</t>
  </si>
  <si>
    <t>Cranbury, NJ</t>
  </si>
  <si>
    <t>Dallas, TX</t>
  </si>
  <si>
    <t>Denver, CO</t>
  </si>
  <si>
    <t>Des Moines, IA</t>
  </si>
  <si>
    <t>Detroit, MI</t>
  </si>
  <si>
    <t>El Paso, TX</t>
  </si>
  <si>
    <t>Fargo, ND</t>
  </si>
  <si>
    <t>Grand Junction, CO</t>
  </si>
  <si>
    <t>Hartford, CT</t>
  </si>
  <si>
    <t>Houston, TX</t>
  </si>
  <si>
    <t>Indianapolis, IN</t>
  </si>
  <si>
    <t>Jackson, MS</t>
  </si>
  <si>
    <t>Jacksonville, FL</t>
  </si>
  <si>
    <t>Kansas City, MO</t>
  </si>
  <si>
    <t>Knoxville, TN</t>
  </si>
  <si>
    <t>Las Vegas, NV</t>
  </si>
  <si>
    <t>Little Rock, AR</t>
  </si>
  <si>
    <t>Los Angeles, CA</t>
  </si>
  <si>
    <t>Louisville, KY</t>
  </si>
  <si>
    <t>Memphis, TN</t>
  </si>
  <si>
    <t>Miami, FL</t>
  </si>
  <si>
    <t>Milwaukee, WI</t>
  </si>
  <si>
    <t>Minneapolis, MN</t>
  </si>
  <si>
    <t>Mobile, AL</t>
  </si>
  <si>
    <t>Montpelier, VT</t>
  </si>
  <si>
    <t>Nashville, TN</t>
  </si>
  <si>
    <t>New Orleans, LA</t>
  </si>
  <si>
    <t>New York, NY</t>
  </si>
  <si>
    <t>Norfolk, VA</t>
  </si>
  <si>
    <t>Oklahoma City, OK</t>
  </si>
  <si>
    <t>Omaha, NE</t>
  </si>
  <si>
    <t>Orlando, FL</t>
  </si>
  <si>
    <t>Philadelphia, PA</t>
  </si>
  <si>
    <t>Phoenix, AZ</t>
  </si>
  <si>
    <t>Pittsburgh, PA</t>
  </si>
  <si>
    <t>Portland, ME</t>
  </si>
  <si>
    <t>Portland, OR</t>
  </si>
  <si>
    <t>Raleigh, NC</t>
  </si>
  <si>
    <t>Rapid City, SD</t>
  </si>
  <si>
    <t>Reno, NV</t>
  </si>
  <si>
    <t>Salt Lake City, UT</t>
  </si>
  <si>
    <t>San Antonio, TX</t>
  </si>
  <si>
    <t>San Diego, CA</t>
  </si>
  <si>
    <t>San Francisco, CA</t>
  </si>
  <si>
    <t>Savannah, GA</t>
  </si>
  <si>
    <t>Seattle, WA</t>
  </si>
  <si>
    <t>Shreveport, LA</t>
  </si>
  <si>
    <t>Spokane, WA</t>
  </si>
  <si>
    <t>St. Louis, MO</t>
  </si>
  <si>
    <t>Tampa, FL</t>
  </si>
  <si>
    <t>Tucson, AZ</t>
  </si>
  <si>
    <t>Washington DC</t>
  </si>
  <si>
    <t>Wichita, KS</t>
  </si>
  <si>
    <t>For:</t>
  </si>
  <si>
    <t>Elevation</t>
  </si>
  <si>
    <t>Baormetric</t>
  </si>
  <si>
    <t>Design</t>
  </si>
  <si>
    <t>ft. elevation</t>
  </si>
  <si>
    <t>BT</t>
  </si>
  <si>
    <t>TR</t>
  </si>
  <si>
    <t>DT</t>
  </si>
  <si>
    <t>Blower</t>
  </si>
  <si>
    <t>Input</t>
  </si>
  <si>
    <t>MBH</t>
  </si>
  <si>
    <t>Net</t>
  </si>
  <si>
    <t>Max Discharge</t>
  </si>
  <si>
    <t>Max Temp Rise</t>
  </si>
  <si>
    <t>Indoor design temperature</t>
  </si>
  <si>
    <t>Outdoor design temperature</t>
  </si>
  <si>
    <t>Blow-Thru Heater Ratings</t>
  </si>
  <si>
    <t>Draw-Thru Heater Ratings</t>
  </si>
  <si>
    <t>Standard CEI S-Series Heaters</t>
  </si>
  <si>
    <t>Just Like Cambridge?</t>
  </si>
  <si>
    <t>To Match Input MBH</t>
  </si>
  <si>
    <t>To Match Net MBH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</si>
</sst>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00\°\F"/>
    <numFmt numFmtId="169" formatCode="##0\°\F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22"/>
      <name val="Arial"/>
      <family val="2"/>
    </font>
    <font>
      <sz val="13"/>
      <name val="Lucida Grand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69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1" fillId="0" borderId="36" xfId="0" applyFont="1" applyBorder="1" applyAlignment="1">
      <alignment horizontal="center"/>
    </xf>
    <xf numFmtId="16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0</xdr:rowOff>
    </xdr:from>
    <xdr:to>
      <xdr:col>7</xdr:col>
      <xdr:colOff>438150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0"/>
          <a:ext cx="2428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L172"/>
  <sheetViews>
    <sheetView tabSelected="1" zoomScalePageLayoutView="0" workbookViewId="0" topLeftCell="A1">
      <selection activeCell="S9" sqref="S9"/>
    </sheetView>
  </sheetViews>
  <sheetFormatPr defaultColWidth="11.421875" defaultRowHeight="12.75"/>
  <cols>
    <col min="1" max="1" width="7.140625" style="0" customWidth="1"/>
    <col min="2" max="2" width="8.8515625" style="0" customWidth="1"/>
    <col min="3" max="3" width="8.140625" style="0" customWidth="1"/>
    <col min="4" max="4" width="7.140625" style="0" customWidth="1"/>
    <col min="5" max="5" width="3.140625" style="0" customWidth="1"/>
    <col min="6" max="6" width="8.8515625" style="0" customWidth="1"/>
    <col min="7" max="8" width="8.28125" style="0" customWidth="1"/>
    <col min="9" max="9" width="1.1484375" style="0" customWidth="1"/>
    <col min="10" max="16384" width="8.8515625" style="0" customWidth="1"/>
  </cols>
  <sheetData>
    <row r="6" spans="1:12" ht="27.75">
      <c r="A6" s="42" t="s">
        <v>104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8" spans="1:12" s="10" customFormat="1" ht="15.75">
      <c r="A8" s="43" t="s">
        <v>101</v>
      </c>
      <c r="B8" s="43"/>
      <c r="C8" s="43"/>
      <c r="D8" s="43"/>
      <c r="F8" s="43" t="s">
        <v>102</v>
      </c>
      <c r="G8" s="43"/>
      <c r="H8" s="43"/>
      <c r="I8" s="43"/>
      <c r="J8" s="43"/>
      <c r="K8" s="43"/>
      <c r="L8" s="43"/>
    </row>
    <row r="9" spans="2:9" ht="12.75">
      <c r="B9" s="40">
        <v>160</v>
      </c>
      <c r="C9" t="s">
        <v>97</v>
      </c>
      <c r="H9" s="40">
        <v>120</v>
      </c>
      <c r="I9" t="s">
        <v>97</v>
      </c>
    </row>
    <row r="10" spans="2:9" ht="13.5" thickBot="1">
      <c r="B10" s="40">
        <v>160</v>
      </c>
      <c r="C10" t="s">
        <v>98</v>
      </c>
      <c r="H10" s="40">
        <v>120</v>
      </c>
      <c r="I10" t="s">
        <v>98</v>
      </c>
    </row>
    <row r="11" spans="1:12" ht="13.5" thickBot="1">
      <c r="A11" s="44" t="s">
        <v>103</v>
      </c>
      <c r="B11" s="45"/>
      <c r="C11" s="45"/>
      <c r="D11" s="46"/>
      <c r="F11" s="44" t="s">
        <v>105</v>
      </c>
      <c r="G11" s="45"/>
      <c r="H11" s="46"/>
      <c r="J11" s="44" t="s">
        <v>106</v>
      </c>
      <c r="K11" s="45"/>
      <c r="L11" s="46"/>
    </row>
    <row r="12" spans="1:12" ht="12.75">
      <c r="A12" s="30" t="s">
        <v>8</v>
      </c>
      <c r="B12" s="24" t="s">
        <v>93</v>
      </c>
      <c r="C12" s="16" t="s">
        <v>94</v>
      </c>
      <c r="D12" s="17" t="s">
        <v>96</v>
      </c>
      <c r="F12" s="15" t="s">
        <v>93</v>
      </c>
      <c r="G12" s="16" t="s">
        <v>94</v>
      </c>
      <c r="H12" s="35" t="s">
        <v>96</v>
      </c>
      <c r="J12" s="15" t="s">
        <v>93</v>
      </c>
      <c r="K12" s="16" t="s">
        <v>94</v>
      </c>
      <c r="L12" s="35" t="s">
        <v>96</v>
      </c>
    </row>
    <row r="13" spans="1:12" ht="13.5" thickBot="1">
      <c r="A13" s="31" t="s">
        <v>0</v>
      </c>
      <c r="B13" s="25" t="s">
        <v>7</v>
      </c>
      <c r="C13" s="22" t="s">
        <v>95</v>
      </c>
      <c r="D13" s="23" t="s">
        <v>95</v>
      </c>
      <c r="F13" s="21" t="s">
        <v>7</v>
      </c>
      <c r="G13" s="22" t="s">
        <v>95</v>
      </c>
      <c r="H13" s="39" t="s">
        <v>95</v>
      </c>
      <c r="J13" s="21" t="s">
        <v>7</v>
      </c>
      <c r="K13" s="22" t="s">
        <v>95</v>
      </c>
      <c r="L13" s="39" t="s">
        <v>95</v>
      </c>
    </row>
    <row r="14" spans="1:12" ht="12.75">
      <c r="A14" s="32" t="s">
        <v>1</v>
      </c>
      <c r="B14" s="26">
        <f>C14*0.92/(1.32605*Barometric/(460+Design))/0.24/60/BTDeltaT*1000</f>
        <v>1852.9360949227591</v>
      </c>
      <c r="C14" s="19">
        <v>400</v>
      </c>
      <c r="D14" s="20">
        <f aca="true" t="shared" si="0" ref="D14:D19">(B14*(1.32605*Barometric/(460+Design))*0.24*60*($G$96-$A$25)/1000)</f>
        <v>195.49999999999997</v>
      </c>
      <c r="F14" s="38">
        <f aca="true" t="shared" si="1" ref="F14:F19">G14*0.92/(1.32605*Barometric/(460+$H$96))/0.24/60/$H$95*1000</f>
        <v>3129.4031825362163</v>
      </c>
      <c r="G14" s="18">
        <f aca="true" t="shared" si="2" ref="G14:G19">C14</f>
        <v>400</v>
      </c>
      <c r="H14" s="20">
        <f aca="true" t="shared" si="3" ref="H14:H19">(F14*(1.32605*Barometric/(460+$H$96))*0.24*60*($H$96-$A$25)/1000)</f>
        <v>138</v>
      </c>
      <c r="J14" s="38">
        <f aca="true" t="shared" si="4" ref="J14:J19">L14/(1.32605*Barometric/(460+$H$96))/0.24/60/($H$96-$A$25)*1000</f>
        <v>4433.321175259639</v>
      </c>
      <c r="K14" s="18">
        <f aca="true" t="shared" si="5" ref="K14:K19">(J14*(1.32605*Barometric/(460+$H$96))*0.24*60*$H$95/1000)/0.92</f>
        <v>566.6666666666665</v>
      </c>
      <c r="L14" s="20">
        <f aca="true" t="shared" si="6" ref="L14:L19">D14</f>
        <v>195.49999999999997</v>
      </c>
    </row>
    <row r="15" spans="1:12" ht="12.75">
      <c r="A15" s="33" t="s">
        <v>2</v>
      </c>
      <c r="B15" s="27">
        <v>3500</v>
      </c>
      <c r="C15" s="7">
        <f>(B15*(1.32605*Barometric/(460+Design))*0.24*60*BTDeltaT/1000)/0.92</f>
        <v>755.5576276138978</v>
      </c>
      <c r="D15" s="12">
        <f t="shared" si="0"/>
        <v>369.2787904962925</v>
      </c>
      <c r="F15" s="36">
        <f t="shared" si="1"/>
        <v>5911.111111111112</v>
      </c>
      <c r="G15" s="7">
        <f t="shared" si="2"/>
        <v>755.5576276138978</v>
      </c>
      <c r="H15" s="12">
        <f t="shared" si="3"/>
        <v>260.66738152679477</v>
      </c>
      <c r="J15" s="36">
        <f t="shared" si="4"/>
        <v>8374.074074074075</v>
      </c>
      <c r="K15" s="7">
        <f t="shared" si="5"/>
        <v>1070.3733057863549</v>
      </c>
      <c r="L15" s="12">
        <f t="shared" si="6"/>
        <v>369.2787904962925</v>
      </c>
    </row>
    <row r="16" spans="1:12" ht="12.75">
      <c r="A16" s="33" t="s">
        <v>3</v>
      </c>
      <c r="B16" s="28">
        <f>C16*0.92/(1.32605*Barometric/(460+Design))/0.24/60/BTDeltaT*1000</f>
        <v>5558.808284768278</v>
      </c>
      <c r="C16" s="1">
        <v>1200</v>
      </c>
      <c r="D16" s="12">
        <f t="shared" si="0"/>
        <v>586.5</v>
      </c>
      <c r="F16" s="36">
        <f t="shared" si="1"/>
        <v>9388.209547608649</v>
      </c>
      <c r="G16" s="7">
        <f t="shared" si="2"/>
        <v>1200</v>
      </c>
      <c r="H16" s="12">
        <f t="shared" si="3"/>
        <v>414</v>
      </c>
      <c r="J16" s="36">
        <f t="shared" si="4"/>
        <v>13299.963525778918</v>
      </c>
      <c r="K16" s="7">
        <f t="shared" si="5"/>
        <v>1700</v>
      </c>
      <c r="L16" s="12">
        <f t="shared" si="6"/>
        <v>586.5</v>
      </c>
    </row>
    <row r="17" spans="1:12" ht="12.75">
      <c r="A17" s="33" t="s">
        <v>4</v>
      </c>
      <c r="B17" s="27">
        <v>6940</v>
      </c>
      <c r="C17" s="7">
        <f>(B17*(1.32605*Barometric/(460+Design))*0.24*60*BTDeltaT/1000)/0.92</f>
        <v>1498.162838754414</v>
      </c>
      <c r="D17" s="12">
        <f t="shared" si="0"/>
        <v>732.2270874412199</v>
      </c>
      <c r="F17" s="36">
        <f t="shared" si="1"/>
        <v>11720.888888888889</v>
      </c>
      <c r="G17" s="7">
        <f t="shared" si="2"/>
        <v>1498.162838754414</v>
      </c>
      <c r="H17" s="12">
        <f t="shared" si="3"/>
        <v>516.8661793702728</v>
      </c>
      <c r="J17" s="36">
        <f t="shared" si="4"/>
        <v>16604.59259259259</v>
      </c>
      <c r="K17" s="7">
        <f t="shared" si="5"/>
        <v>2122.397354902086</v>
      </c>
      <c r="L17" s="12">
        <f t="shared" si="6"/>
        <v>732.2270874412199</v>
      </c>
    </row>
    <row r="18" spans="1:12" ht="12.75">
      <c r="A18" s="33" t="s">
        <v>5</v>
      </c>
      <c r="B18" s="28">
        <f>C18*0.92/(1.32605*Barometric/(460+Design))/0.24/60/BTDeltaT*1000</f>
        <v>10191.148522075178</v>
      </c>
      <c r="C18" s="1">
        <v>2200</v>
      </c>
      <c r="D18" s="12">
        <f t="shared" si="0"/>
        <v>1075.2500000000002</v>
      </c>
      <c r="F18" s="36">
        <f t="shared" si="1"/>
        <v>17211.717503949185</v>
      </c>
      <c r="G18" s="7">
        <f t="shared" si="2"/>
        <v>2200</v>
      </c>
      <c r="H18" s="12">
        <f t="shared" si="3"/>
        <v>758.9999999999998</v>
      </c>
      <c r="J18" s="36">
        <f t="shared" si="4"/>
        <v>24383.26646392802</v>
      </c>
      <c r="K18" s="7">
        <f t="shared" si="5"/>
        <v>3116.6666666666665</v>
      </c>
      <c r="L18" s="12">
        <f t="shared" si="6"/>
        <v>1075.2500000000002</v>
      </c>
    </row>
    <row r="19" spans="1:12" ht="13.5" thickBot="1">
      <c r="A19" s="34" t="s">
        <v>6</v>
      </c>
      <c r="B19" s="29">
        <v>14380</v>
      </c>
      <c r="C19" s="13">
        <f>(B19*(1.32605*Barometric/(460+Design))*0.24*60*BTDeltaT/1000)/0.92</f>
        <v>3104.2624814536703</v>
      </c>
      <c r="D19" s="14">
        <f t="shared" si="0"/>
        <v>1517.2082878104814</v>
      </c>
      <c r="F19" s="37">
        <f t="shared" si="1"/>
        <v>24286.22222222222</v>
      </c>
      <c r="G19" s="13">
        <f t="shared" si="2"/>
        <v>3104.2624814536703</v>
      </c>
      <c r="H19" s="14">
        <f t="shared" si="3"/>
        <v>1070.9705561015162</v>
      </c>
      <c r="J19" s="37">
        <f t="shared" si="4"/>
        <v>34405.481481481474</v>
      </c>
      <c r="K19" s="13">
        <f t="shared" si="5"/>
        <v>4397.705182059366</v>
      </c>
      <c r="L19" s="14">
        <f t="shared" si="6"/>
        <v>1517.2082878104814</v>
      </c>
    </row>
    <row r="23" ht="12.75" customHeight="1">
      <c r="A23" t="s">
        <v>85</v>
      </c>
    </row>
    <row r="24" ht="16.5" customHeight="1">
      <c r="A24" s="5" t="str">
        <f>INDEX(A100:A172,D99)</f>
        <v>Chicago, IL</v>
      </c>
    </row>
    <row r="25" spans="1:2" ht="12.75">
      <c r="A25" s="40">
        <v>65</v>
      </c>
      <c r="B25" t="s">
        <v>99</v>
      </c>
    </row>
    <row r="26" spans="1:2" ht="12.75">
      <c r="A26" s="40">
        <v>-10</v>
      </c>
      <c r="B26" t="s">
        <v>100</v>
      </c>
    </row>
    <row r="27" spans="1:2" ht="12.75">
      <c r="A27" s="41">
        <f>INDEX(B100:B172,D99)</f>
        <v>623</v>
      </c>
      <c r="B27" t="s">
        <v>89</v>
      </c>
    </row>
    <row r="94" spans="1:8" ht="12.75" hidden="1">
      <c r="A94" t="s">
        <v>86</v>
      </c>
      <c r="B94" t="s">
        <v>87</v>
      </c>
      <c r="C94" t="s">
        <v>88</v>
      </c>
      <c r="G94" s="9" t="s">
        <v>90</v>
      </c>
      <c r="H94" s="9" t="s">
        <v>92</v>
      </c>
    </row>
    <row r="95" spans="1:8" ht="12.75" hidden="1">
      <c r="A95">
        <f>INDEX(B100:B172,D99)</f>
        <v>623</v>
      </c>
      <c r="B95" s="6">
        <f>29.92-(29.92*(1-(1-(0.0065/288.16*(Elevation/3.279)))^5.2561))</f>
        <v>29.25213145633859</v>
      </c>
      <c r="C95">
        <f>INDEX(C100:C172,D99)</f>
        <v>-6</v>
      </c>
      <c r="F95" s="8" t="s">
        <v>91</v>
      </c>
      <c r="G95" s="11">
        <f>MIN(B9-Design,B10)</f>
        <v>160</v>
      </c>
      <c r="H95" s="11">
        <f>MIN(H9-Design,H10)</f>
        <v>120</v>
      </c>
    </row>
    <row r="96" spans="6:8" ht="12.75" hidden="1">
      <c r="F96" s="8" t="s">
        <v>92</v>
      </c>
      <c r="G96" s="11">
        <f>MIN(B9,Design+B10)</f>
        <v>150</v>
      </c>
      <c r="H96" s="11">
        <f>MIN(H9,Design+H10)</f>
        <v>110</v>
      </c>
    </row>
    <row r="97" ht="12.75" hidden="1"/>
    <row r="98" ht="12.75" hidden="1"/>
    <row r="99" spans="1:4" ht="12.75" hidden="1">
      <c r="A99" s="3" t="s">
        <v>9</v>
      </c>
      <c r="B99" s="3" t="s">
        <v>10</v>
      </c>
      <c r="C99" s="3" t="s">
        <v>11</v>
      </c>
      <c r="D99" s="41">
        <v>16</v>
      </c>
    </row>
    <row r="100" spans="1:3" ht="12.75" hidden="1">
      <c r="A100" s="4" t="s">
        <v>12</v>
      </c>
      <c r="B100" s="4">
        <v>282</v>
      </c>
      <c r="C100" s="4">
        <v>-7</v>
      </c>
    </row>
    <row r="101" spans="1:3" ht="12.75" hidden="1">
      <c r="A101" s="4" t="s">
        <v>13</v>
      </c>
      <c r="B101" s="4">
        <v>5315</v>
      </c>
      <c r="C101" s="4">
        <v>13</v>
      </c>
    </row>
    <row r="102" spans="1:3" ht="12.75" hidden="1">
      <c r="A102" s="4" t="s">
        <v>14</v>
      </c>
      <c r="B102" s="4">
        <v>3606</v>
      </c>
      <c r="C102" s="4">
        <v>6</v>
      </c>
    </row>
    <row r="103" spans="1:3" ht="12.75" hidden="1">
      <c r="A103" s="4" t="s">
        <v>15</v>
      </c>
      <c r="B103" s="4">
        <v>1033</v>
      </c>
      <c r="C103" s="4">
        <v>18</v>
      </c>
    </row>
    <row r="104" spans="1:3" ht="12.75" hidden="1">
      <c r="A104" s="4" t="s">
        <v>16</v>
      </c>
      <c r="B104" s="4">
        <v>154</v>
      </c>
      <c r="C104" s="4">
        <v>11</v>
      </c>
    </row>
    <row r="105" spans="1:3" ht="12.75" hidden="1">
      <c r="A105" s="4" t="s">
        <v>17</v>
      </c>
      <c r="B105" s="4">
        <v>3570</v>
      </c>
      <c r="C105" s="4">
        <v>-13</v>
      </c>
    </row>
    <row r="106" spans="1:3" ht="12.75" hidden="1">
      <c r="A106" s="4" t="s">
        <v>18</v>
      </c>
      <c r="B106" s="4">
        <v>630</v>
      </c>
      <c r="C106" s="4">
        <v>18</v>
      </c>
    </row>
    <row r="107" spans="1:3" ht="12.75" hidden="1">
      <c r="A107" s="4" t="s">
        <v>19</v>
      </c>
      <c r="B107" s="4">
        <v>2867</v>
      </c>
      <c r="C107" s="4">
        <v>2</v>
      </c>
    </row>
    <row r="108" spans="1:3" ht="12.75" hidden="1">
      <c r="A108" s="4" t="s">
        <v>20</v>
      </c>
      <c r="B108" s="4">
        <v>30</v>
      </c>
      <c r="C108" s="4">
        <v>7</v>
      </c>
    </row>
    <row r="109" spans="1:3" ht="12.75" hidden="1">
      <c r="A109" s="4" t="s">
        <v>21</v>
      </c>
      <c r="B109" s="4">
        <v>20</v>
      </c>
      <c r="C109" s="4">
        <v>36</v>
      </c>
    </row>
    <row r="110" spans="1:3" ht="12.75" hidden="1">
      <c r="A110" s="4" t="s">
        <v>22</v>
      </c>
      <c r="B110" s="4">
        <v>705</v>
      </c>
      <c r="C110" s="4">
        <v>2</v>
      </c>
    </row>
    <row r="111" spans="1:3" ht="12.75" hidden="1">
      <c r="A111" s="4" t="s">
        <v>23</v>
      </c>
      <c r="B111" s="4">
        <v>49</v>
      </c>
      <c r="C111" s="4">
        <v>25</v>
      </c>
    </row>
    <row r="112" spans="1:3" ht="12.75" hidden="1">
      <c r="A112" s="4" t="s">
        <v>24</v>
      </c>
      <c r="B112" s="4">
        <v>981</v>
      </c>
      <c r="C112" s="4">
        <v>6</v>
      </c>
    </row>
    <row r="113" spans="1:3" ht="12.75" hidden="1">
      <c r="A113" s="4" t="s">
        <v>25</v>
      </c>
      <c r="B113" s="4">
        <v>768</v>
      </c>
      <c r="C113" s="4">
        <v>18</v>
      </c>
    </row>
    <row r="114" spans="1:3" ht="12.75" hidden="1">
      <c r="A114" s="4" t="s">
        <v>26</v>
      </c>
      <c r="B114" s="4">
        <v>6142</v>
      </c>
      <c r="C114" s="4">
        <v>-7</v>
      </c>
    </row>
    <row r="115" spans="1:3" ht="12.75" hidden="1">
      <c r="A115" s="4" t="s">
        <v>27</v>
      </c>
      <c r="B115" s="4">
        <v>623</v>
      </c>
      <c r="C115" s="4">
        <v>-6</v>
      </c>
    </row>
    <row r="116" spans="1:3" ht="12.75" hidden="1">
      <c r="A116" s="4" t="s">
        <v>28</v>
      </c>
      <c r="B116" s="4">
        <v>482</v>
      </c>
      <c r="C116" s="4">
        <v>5</v>
      </c>
    </row>
    <row r="117" spans="1:3" ht="12.75" hidden="1">
      <c r="A117" s="4" t="s">
        <v>29</v>
      </c>
      <c r="B117" s="4">
        <v>804</v>
      </c>
      <c r="C117" s="4">
        <v>1</v>
      </c>
    </row>
    <row r="118" spans="1:3" ht="12.75" hidden="1">
      <c r="A118" s="4" t="s">
        <v>30</v>
      </c>
      <c r="B118" s="4">
        <v>226</v>
      </c>
      <c r="C118" s="4">
        <v>21</v>
      </c>
    </row>
    <row r="119" spans="1:3" ht="12.75" hidden="1">
      <c r="A119" s="4" t="s">
        <v>31</v>
      </c>
      <c r="B119" s="4">
        <v>817</v>
      </c>
      <c r="C119" s="4">
        <v>1</v>
      </c>
    </row>
    <row r="120" spans="1:3" ht="12.75" hidden="1">
      <c r="A120" s="4" t="s">
        <v>32</v>
      </c>
      <c r="B120" s="4">
        <v>60</v>
      </c>
      <c r="C120" s="4">
        <v>10</v>
      </c>
    </row>
    <row r="121" spans="1:3" ht="12.75" hidden="1">
      <c r="A121" s="4" t="s">
        <v>33</v>
      </c>
      <c r="B121" s="4">
        <v>597</v>
      </c>
      <c r="C121" s="4">
        <v>17</v>
      </c>
    </row>
    <row r="122" spans="1:3" ht="12.75" hidden="1">
      <c r="A122" s="4" t="s">
        <v>34</v>
      </c>
      <c r="B122" s="4">
        <v>5331</v>
      </c>
      <c r="C122" s="4">
        <v>-3</v>
      </c>
    </row>
    <row r="123" spans="1:3" ht="12.75" hidden="1">
      <c r="A123" s="4" t="s">
        <v>35</v>
      </c>
      <c r="B123" s="4">
        <v>965</v>
      </c>
      <c r="C123" s="4">
        <v>-9</v>
      </c>
    </row>
    <row r="124" spans="1:3" ht="12.75" hidden="1">
      <c r="A124" s="4" t="s">
        <v>36</v>
      </c>
      <c r="B124" s="4">
        <v>663</v>
      </c>
      <c r="C124" s="4">
        <v>0</v>
      </c>
    </row>
    <row r="125" spans="1:3" ht="12.75" hidden="1">
      <c r="A125" s="4" t="s">
        <v>37</v>
      </c>
      <c r="B125" s="4">
        <v>3917</v>
      </c>
      <c r="C125" s="4">
        <v>21</v>
      </c>
    </row>
    <row r="126" spans="1:3" ht="12.75" hidden="1">
      <c r="A126" s="4" t="s">
        <v>38</v>
      </c>
      <c r="B126" s="4">
        <v>899</v>
      </c>
      <c r="C126" s="4">
        <v>-22</v>
      </c>
    </row>
    <row r="127" spans="1:3" ht="12.75" hidden="1">
      <c r="A127" s="4" t="s">
        <v>39</v>
      </c>
      <c r="B127" s="4">
        <v>4839</v>
      </c>
      <c r="C127" s="4">
        <v>2</v>
      </c>
    </row>
    <row r="128" spans="1:3" ht="12.75" hidden="1">
      <c r="A128" s="4" t="s">
        <v>40</v>
      </c>
      <c r="B128" s="4">
        <v>20</v>
      </c>
      <c r="C128" s="4">
        <v>2</v>
      </c>
    </row>
    <row r="129" spans="1:3" ht="12.75" hidden="1">
      <c r="A129" s="4" t="s">
        <v>41</v>
      </c>
      <c r="B129" s="4">
        <v>46</v>
      </c>
      <c r="C129" s="4">
        <v>27</v>
      </c>
    </row>
    <row r="130" spans="1:3" ht="12.75" hidden="1">
      <c r="A130" s="4" t="s">
        <v>42</v>
      </c>
      <c r="B130" s="4">
        <v>807</v>
      </c>
      <c r="C130" s="4">
        <v>-3</v>
      </c>
    </row>
    <row r="131" spans="1:3" ht="12.75" hidden="1">
      <c r="A131" s="4" t="s">
        <v>43</v>
      </c>
      <c r="B131" s="4">
        <v>331</v>
      </c>
      <c r="C131" s="4">
        <v>21</v>
      </c>
    </row>
    <row r="132" spans="1:3" ht="12.75" hidden="1">
      <c r="A132" s="4" t="s">
        <v>44</v>
      </c>
      <c r="B132" s="4">
        <v>30</v>
      </c>
      <c r="C132" s="4">
        <v>29</v>
      </c>
    </row>
    <row r="133" spans="1:3" ht="12.75" hidden="1">
      <c r="A133" s="4" t="s">
        <v>45</v>
      </c>
      <c r="B133" s="4">
        <v>1024</v>
      </c>
      <c r="C133" s="4">
        <v>-1</v>
      </c>
    </row>
    <row r="134" spans="1:3" ht="12.75" hidden="1">
      <c r="A134" s="4" t="s">
        <v>46</v>
      </c>
      <c r="B134" s="4">
        <v>981</v>
      </c>
      <c r="C134" s="4">
        <v>13</v>
      </c>
    </row>
    <row r="135" spans="1:3" ht="12.75" hidden="1">
      <c r="A135" s="4" t="s">
        <v>47</v>
      </c>
      <c r="B135" s="4">
        <v>7</v>
      </c>
      <c r="C135" s="4">
        <v>27</v>
      </c>
    </row>
    <row r="136" spans="1:3" ht="12.75" hidden="1">
      <c r="A136" s="4" t="s">
        <v>48</v>
      </c>
      <c r="B136" s="4">
        <v>312</v>
      </c>
      <c r="C136" s="4">
        <v>16</v>
      </c>
    </row>
    <row r="137" spans="1:3" ht="12.75" hidden="1">
      <c r="A137" s="4" t="s">
        <v>49</v>
      </c>
      <c r="B137" s="4">
        <v>0</v>
      </c>
      <c r="C137" s="4">
        <v>43</v>
      </c>
    </row>
    <row r="138" spans="1:3" ht="12.75" hidden="1">
      <c r="A138" s="4" t="s">
        <v>50</v>
      </c>
      <c r="B138" s="4">
        <v>489</v>
      </c>
      <c r="C138" s="4">
        <v>6</v>
      </c>
    </row>
    <row r="139" spans="1:3" ht="12.75" hidden="1">
      <c r="A139" s="4" t="s">
        <v>51</v>
      </c>
      <c r="B139" s="4">
        <v>285</v>
      </c>
      <c r="C139" s="4">
        <v>16</v>
      </c>
    </row>
    <row r="140" spans="1:3" ht="12.75" hidden="1">
      <c r="A140" s="4" t="s">
        <v>52</v>
      </c>
      <c r="B140" s="4">
        <v>13</v>
      </c>
      <c r="C140" s="4">
        <v>45</v>
      </c>
    </row>
    <row r="141" spans="1:3" ht="12.75" hidden="1">
      <c r="A141" s="4" t="s">
        <v>53</v>
      </c>
      <c r="B141" s="4">
        <v>692</v>
      </c>
      <c r="C141" s="4">
        <v>-7</v>
      </c>
    </row>
    <row r="142" spans="1:3" ht="12.75" hidden="1">
      <c r="A142" s="4" t="s">
        <v>54</v>
      </c>
      <c r="B142" s="4">
        <v>837</v>
      </c>
      <c r="C142" s="4">
        <v>-16</v>
      </c>
    </row>
    <row r="143" spans="1:3" ht="12.75" hidden="1">
      <c r="A143" s="4" t="s">
        <v>55</v>
      </c>
      <c r="B143" s="4">
        <v>220</v>
      </c>
      <c r="C143" s="4">
        <v>26</v>
      </c>
    </row>
    <row r="144" spans="1:3" ht="12.75" hidden="1">
      <c r="A144" s="4" t="s">
        <v>56</v>
      </c>
      <c r="B144" s="4">
        <v>1165</v>
      </c>
      <c r="C144" s="4">
        <v>-10</v>
      </c>
    </row>
    <row r="145" spans="1:3" ht="12.75" hidden="1">
      <c r="A145" s="4" t="s">
        <v>57</v>
      </c>
      <c r="B145" s="4">
        <v>591</v>
      </c>
      <c r="C145" s="4">
        <v>10</v>
      </c>
    </row>
    <row r="146" spans="1:3" ht="12.75" hidden="1">
      <c r="A146" s="4" t="s">
        <v>58</v>
      </c>
      <c r="B146" s="4">
        <v>30</v>
      </c>
      <c r="C146" s="4">
        <v>30</v>
      </c>
    </row>
    <row r="147" spans="1:3" ht="12.75" hidden="1">
      <c r="A147" s="4" t="s">
        <v>59</v>
      </c>
      <c r="B147" s="4">
        <v>30</v>
      </c>
      <c r="C147" s="4">
        <v>11</v>
      </c>
    </row>
    <row r="148" spans="1:3" ht="12.75" hidden="1">
      <c r="A148" s="4" t="s">
        <v>60</v>
      </c>
      <c r="B148" s="4">
        <v>30</v>
      </c>
      <c r="C148" s="4">
        <v>20</v>
      </c>
    </row>
    <row r="149" spans="1:3" ht="12.75" hidden="1">
      <c r="A149" s="4" t="s">
        <v>61</v>
      </c>
      <c r="B149" s="4">
        <v>1302</v>
      </c>
      <c r="C149" s="4">
        <v>9</v>
      </c>
    </row>
    <row r="150" spans="1:3" ht="12.75" hidden="1">
      <c r="A150" s="4" t="s">
        <v>62</v>
      </c>
      <c r="B150" s="4">
        <v>981</v>
      </c>
      <c r="C150" s="4">
        <v>-8</v>
      </c>
    </row>
    <row r="151" spans="1:3" ht="12.75" hidden="1">
      <c r="A151" s="4" t="s">
        <v>63</v>
      </c>
      <c r="B151" s="4">
        <v>105</v>
      </c>
      <c r="C151" s="4">
        <v>37</v>
      </c>
    </row>
    <row r="152" spans="1:3" ht="12.75" hidden="1">
      <c r="A152" s="4" t="s">
        <v>64</v>
      </c>
      <c r="B152" s="4">
        <v>30</v>
      </c>
      <c r="C152" s="4">
        <v>11</v>
      </c>
    </row>
    <row r="153" spans="1:3" ht="12.75" hidden="1">
      <c r="A153" s="4" t="s">
        <v>65</v>
      </c>
      <c r="B153" s="4">
        <v>1106</v>
      </c>
      <c r="C153" s="4">
        <v>34</v>
      </c>
    </row>
    <row r="154" spans="1:3" ht="12.75" hidden="1">
      <c r="A154" s="4" t="s">
        <v>66</v>
      </c>
      <c r="B154" s="4">
        <v>1253</v>
      </c>
      <c r="C154" s="4">
        <v>2</v>
      </c>
    </row>
    <row r="155" spans="1:3" ht="12.75" hidden="1">
      <c r="A155" s="4" t="s">
        <v>67</v>
      </c>
      <c r="B155" s="4">
        <v>62</v>
      </c>
      <c r="C155" s="4">
        <v>-3</v>
      </c>
    </row>
    <row r="156" spans="1:3" ht="12.75" hidden="1">
      <c r="A156" s="4" t="s">
        <v>68</v>
      </c>
      <c r="B156" s="4">
        <v>39</v>
      </c>
      <c r="C156" s="4">
        <v>22</v>
      </c>
    </row>
    <row r="157" spans="1:3" ht="12.75" hidden="1">
      <c r="A157" s="4" t="s">
        <v>69</v>
      </c>
      <c r="B157" s="4">
        <v>440</v>
      </c>
      <c r="C157" s="4">
        <v>16</v>
      </c>
    </row>
    <row r="158" spans="1:3" ht="12.75" hidden="1">
      <c r="A158" s="4" t="s">
        <v>70</v>
      </c>
      <c r="B158" s="4">
        <v>3169</v>
      </c>
      <c r="C158" s="4">
        <v>-11</v>
      </c>
    </row>
    <row r="159" spans="1:3" ht="12.75" hidden="1">
      <c r="A159" s="4" t="s">
        <v>71</v>
      </c>
      <c r="B159" s="4">
        <v>4400</v>
      </c>
      <c r="C159" s="4">
        <v>8</v>
      </c>
    </row>
    <row r="160" spans="1:3" ht="12.75" hidden="1">
      <c r="A160" s="4" t="s">
        <v>72</v>
      </c>
      <c r="B160" s="4">
        <v>4226</v>
      </c>
      <c r="C160" s="4">
        <v>6</v>
      </c>
    </row>
    <row r="161" spans="1:3" ht="12.75" hidden="1">
      <c r="A161" s="4" t="s">
        <v>73</v>
      </c>
      <c r="B161" s="4">
        <v>795</v>
      </c>
      <c r="C161" s="4">
        <v>26</v>
      </c>
    </row>
    <row r="162" spans="1:3" ht="12.75" hidden="1">
      <c r="A162" s="4" t="s">
        <v>74</v>
      </c>
      <c r="B162" s="4">
        <v>13</v>
      </c>
      <c r="C162" s="4">
        <v>44</v>
      </c>
    </row>
    <row r="163" spans="1:3" ht="12.75" hidden="1">
      <c r="A163" s="4" t="s">
        <v>75</v>
      </c>
      <c r="B163" s="4">
        <v>0</v>
      </c>
      <c r="C163" s="4">
        <v>37</v>
      </c>
    </row>
    <row r="164" spans="1:3" ht="12.75" hidden="1">
      <c r="A164" s="4" t="s">
        <v>76</v>
      </c>
      <c r="B164" s="4">
        <v>50</v>
      </c>
      <c r="C164" s="4">
        <v>26</v>
      </c>
    </row>
    <row r="165" spans="1:3" ht="12.75" hidden="1">
      <c r="A165" s="4" t="s">
        <v>77</v>
      </c>
      <c r="B165" s="4">
        <v>449</v>
      </c>
      <c r="C165" s="4">
        <v>23</v>
      </c>
    </row>
    <row r="166" spans="1:3" ht="12.75" hidden="1">
      <c r="A166" s="4" t="s">
        <v>78</v>
      </c>
      <c r="B166" s="4">
        <v>259</v>
      </c>
      <c r="C166" s="4">
        <v>22</v>
      </c>
    </row>
    <row r="167" spans="1:3" ht="12.75" hidden="1">
      <c r="A167" s="4" t="s">
        <v>79</v>
      </c>
      <c r="B167" s="4">
        <v>2461</v>
      </c>
      <c r="C167" s="4">
        <v>1</v>
      </c>
    </row>
    <row r="168" spans="1:3" ht="12.75" hidden="1">
      <c r="A168" t="s">
        <v>80</v>
      </c>
      <c r="B168">
        <v>564</v>
      </c>
      <c r="C168" s="2">
        <v>2</v>
      </c>
    </row>
    <row r="169" spans="1:3" ht="12.75" hidden="1">
      <c r="A169" s="4" t="s">
        <v>81</v>
      </c>
      <c r="B169" s="4">
        <v>10</v>
      </c>
      <c r="C169" s="4">
        <v>36</v>
      </c>
    </row>
    <row r="170" spans="1:3" ht="12.75" hidden="1">
      <c r="A170" s="4" t="s">
        <v>82</v>
      </c>
      <c r="B170" s="4">
        <v>2556</v>
      </c>
      <c r="C170" s="4">
        <v>31</v>
      </c>
    </row>
    <row r="171" spans="1:3" ht="12.75" hidden="1">
      <c r="A171" s="4" t="s">
        <v>83</v>
      </c>
      <c r="B171" s="4">
        <v>66</v>
      </c>
      <c r="C171" s="4">
        <v>16</v>
      </c>
    </row>
    <row r="172" spans="1:3" ht="12.75" hidden="1">
      <c r="A172" s="4" t="s">
        <v>84</v>
      </c>
      <c r="B172" s="4">
        <v>1339</v>
      </c>
      <c r="C172" s="4">
        <v>2</v>
      </c>
    </row>
  </sheetData>
  <sheetProtection/>
  <mergeCells count="6">
    <mergeCell ref="A6:L6"/>
    <mergeCell ref="A8:D8"/>
    <mergeCell ref="A11:D11"/>
    <mergeCell ref="F11:H11"/>
    <mergeCell ref="F8:L8"/>
    <mergeCell ref="J11:L11"/>
  </mergeCells>
  <printOptions horizontalCentered="1"/>
  <pageMargins left="0.75" right="0.75" top="1" bottom="1" header="0.5" footer="0.5"/>
  <pageSetup horizontalDpi="96" verticalDpi="96" orientation="portrait"/>
  <headerFooter alignWithMargins="0">
    <oddFooter>&amp;L&amp;F&amp;CThe information contained herein is confidential and is not to be used without written consent of Cambridge Engineering, Inc.
Copyright © 2003 Cambridge Engineering, Inc.       All Rights Reserved
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Cambridge Engineering,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Melchers</dc:creator>
  <cp:keywords/>
  <dc:description/>
  <cp:lastModifiedBy>Randy Niederer</cp:lastModifiedBy>
  <cp:lastPrinted>2003-06-12T15:36:53Z</cp:lastPrinted>
  <dcterms:created xsi:type="dcterms:W3CDTF">2002-05-13T15:28:30Z</dcterms:created>
  <dcterms:modified xsi:type="dcterms:W3CDTF">2020-01-20T21:31:21Z</dcterms:modified>
  <cp:category/>
  <cp:version/>
  <cp:contentType/>
  <cp:contentStatus/>
</cp:coreProperties>
</file>